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ovskyNN\Desktop\ВАЖНОЕ!!!!!!!\Проекты (национальные)\9 месяцев\"/>
    </mc:Choice>
  </mc:AlternateContent>
  <bookViews>
    <workbookView xWindow="480" yWindow="105" windowWidth="20115" windowHeight="8760"/>
  </bookViews>
  <sheets>
    <sheet name="21" sheetId="2" r:id="rId1"/>
  </sheets>
  <definedNames>
    <definedName name="_xlnm.Print_Titles" localSheetId="0">'21'!$7:$11</definedName>
    <definedName name="_xlnm.Print_Area" localSheetId="0">'21'!$A$1:$V$33</definedName>
  </definedNames>
  <calcPr calcId="152511"/>
</workbook>
</file>

<file path=xl/calcChain.xml><?xml version="1.0" encoding="utf-8"?>
<calcChain xmlns="http://schemas.openxmlformats.org/spreadsheetml/2006/main">
  <c r="H21" i="2" l="1"/>
  <c r="K30" i="2"/>
  <c r="H27" i="2" l="1"/>
  <c r="K25" i="2"/>
  <c r="K23" i="2"/>
  <c r="K21" i="2"/>
  <c r="J23" i="2"/>
  <c r="H23" i="2"/>
  <c r="J21" i="2" l="1"/>
  <c r="G21" i="2"/>
  <c r="E21" i="2" s="1"/>
  <c r="J18" i="2"/>
  <c r="G15" i="2"/>
  <c r="H15" i="2"/>
  <c r="J27" i="2" l="1"/>
  <c r="K27" i="2" l="1"/>
  <c r="K26" i="2" s="1"/>
  <c r="K15" i="2" l="1"/>
  <c r="E27" i="2" l="1"/>
  <c r="K22" i="2" l="1"/>
  <c r="K16" i="2"/>
  <c r="K14" i="2" l="1"/>
  <c r="K20" i="2" l="1"/>
  <c r="K18" i="2"/>
  <c r="U29" i="2" l="1"/>
  <c r="V29" i="2"/>
  <c r="T29" i="2"/>
  <c r="Q29" i="2"/>
  <c r="R29" i="2"/>
  <c r="P29" i="2"/>
  <c r="U26" i="2"/>
  <c r="V26" i="2"/>
  <c r="T26" i="2"/>
  <c r="Q26" i="2"/>
  <c r="R26" i="2"/>
  <c r="P26" i="2"/>
  <c r="U24" i="2"/>
  <c r="V24" i="2"/>
  <c r="T24" i="2"/>
  <c r="Q24" i="2"/>
  <c r="R24" i="2"/>
  <c r="P24" i="2"/>
  <c r="U19" i="2"/>
  <c r="V19" i="2"/>
  <c r="T19" i="2"/>
  <c r="Q19" i="2"/>
  <c r="R19" i="2"/>
  <c r="P19" i="2"/>
  <c r="U17" i="2"/>
  <c r="V17" i="2"/>
  <c r="T17" i="2"/>
  <c r="Q17" i="2"/>
  <c r="R17" i="2"/>
  <c r="P17" i="2"/>
  <c r="U13" i="2"/>
  <c r="U12" i="2" s="1"/>
  <c r="V13" i="2"/>
  <c r="T13" i="2"/>
  <c r="Q13" i="2"/>
  <c r="R13" i="2"/>
  <c r="P13" i="2"/>
  <c r="P12" i="2" s="1"/>
  <c r="S30" i="2"/>
  <c r="S29" i="2" s="1"/>
  <c r="S26" i="2"/>
  <c r="S25" i="2"/>
  <c r="S24" i="2"/>
  <c r="S23" i="2"/>
  <c r="S20" i="2"/>
  <c r="S18" i="2"/>
  <c r="S17" i="2"/>
  <c r="S15" i="2"/>
  <c r="S13" i="2" s="1"/>
  <c r="O30" i="2"/>
  <c r="O29" i="2" s="1"/>
  <c r="O26" i="2"/>
  <c r="O25" i="2"/>
  <c r="O23" i="2"/>
  <c r="O20" i="2"/>
  <c r="O19" i="2" s="1"/>
  <c r="O18" i="2"/>
  <c r="O17" i="2" s="1"/>
  <c r="O13" i="2"/>
  <c r="S19" i="2" l="1"/>
  <c r="T12" i="2"/>
  <c r="S12" i="2" s="1"/>
  <c r="Q12" i="2"/>
  <c r="O12" i="2" s="1"/>
  <c r="O24" i="2"/>
  <c r="V12" i="2"/>
  <c r="R12" i="2"/>
  <c r="E20" i="2" l="1"/>
  <c r="E22" i="2"/>
  <c r="G19" i="2"/>
  <c r="E15" i="2"/>
  <c r="H24" i="2"/>
  <c r="J24" i="2"/>
  <c r="L24" i="2"/>
  <c r="M24" i="2"/>
  <c r="N24" i="2"/>
  <c r="G24" i="2"/>
  <c r="E25" i="2"/>
  <c r="N13" i="2"/>
  <c r="M13" i="2"/>
  <c r="L13" i="2"/>
  <c r="H13" i="2"/>
  <c r="J13" i="2"/>
  <c r="G13" i="2"/>
  <c r="E16" i="2"/>
  <c r="H19" i="2" l="1"/>
  <c r="E19" i="2" s="1"/>
  <c r="K24" i="2"/>
  <c r="E13" i="2"/>
  <c r="E24" i="2"/>
  <c r="E23" i="2" l="1"/>
  <c r="E18" i="2" l="1"/>
  <c r="K29" i="2" l="1"/>
  <c r="K19" i="2" l="1"/>
  <c r="K13" i="2" l="1"/>
  <c r="J29" i="2" l="1"/>
  <c r="H29" i="2"/>
  <c r="G29" i="2"/>
  <c r="N29" i="2"/>
  <c r="M29" i="2"/>
  <c r="L29" i="2"/>
  <c r="H26" i="2"/>
  <c r="G26" i="2"/>
  <c r="N26" i="2"/>
  <c r="L26" i="2"/>
  <c r="J26" i="2"/>
  <c r="J19" i="2"/>
  <c r="N19" i="2"/>
  <c r="M19" i="2"/>
  <c r="L19" i="2"/>
  <c r="K17" i="2"/>
  <c r="N17" i="2"/>
  <c r="M17" i="2"/>
  <c r="L17" i="2"/>
  <c r="J17" i="2"/>
  <c r="H17" i="2"/>
  <c r="G17" i="2"/>
  <c r="E14" i="2"/>
  <c r="N12" i="2" l="1"/>
  <c r="L12" i="2"/>
  <c r="H12" i="2"/>
  <c r="J12" i="2"/>
  <c r="G12" i="2"/>
  <c r="E26" i="2"/>
  <c r="E28" i="2"/>
  <c r="E17" i="2"/>
  <c r="E29" i="2"/>
  <c r="M26" i="2"/>
  <c r="M12" i="2" s="1"/>
  <c r="E30" i="2"/>
  <c r="K12" i="2" l="1"/>
  <c r="E12" i="2"/>
</calcChain>
</file>

<file path=xl/sharedStrings.xml><?xml version="1.0" encoding="utf-8"?>
<sst xmlns="http://schemas.openxmlformats.org/spreadsheetml/2006/main" count="87" uniqueCount="58">
  <si>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</si>
  <si>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</si>
  <si>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</si>
  <si>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</si>
  <si>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</si>
  <si>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</si>
  <si>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</si>
  <si>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</si>
  <si>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</si>
  <si>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</si>
  <si>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</si>
  <si>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</si>
  <si>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</si>
  <si>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</si>
  <si>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</si>
  <si>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</si>
  <si>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</si>
  <si>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"Формирование комфортной городской среды"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</si>
  <si>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</si>
  <si>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</si>
  <si>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</si>
  <si>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</si>
  <si>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</si>
  <si>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</si>
  <si>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</si>
  <si>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</si>
  <si>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</si>
  <si>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P2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</si>
  <si>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</si>
  <si>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</si>
  <si>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</si>
  <si>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</si>
  <si>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</si>
  <si>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2021 год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</si>
  <si>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</si>
  <si>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</si>
  <si>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</si>
  <si>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</si>
  <si>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</si>
  <si>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</si>
  <si>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F2</t>
  </si>
  <si>
    <t>F3</t>
  </si>
  <si>
    <t>Региональный проект "Спорт - норма жизни"</t>
  </si>
  <si>
    <t>Плановые назначения</t>
  </si>
  <si>
    <t>Исполнение</t>
  </si>
  <si>
    <t>2022 год</t>
  </si>
  <si>
    <t>2023 год</t>
  </si>
  <si>
    <t>Информация о расходах бюджета города Мурманска,
направленных на реализацию национальных проектов в 2021 году</t>
  </si>
  <si>
    <t>74 1 А3 54530</t>
  </si>
  <si>
    <t>84 1 F2 55550</t>
  </si>
  <si>
    <t>81 1 G1 52420</t>
  </si>
  <si>
    <t>75 1 Р5 54950</t>
  </si>
  <si>
    <t>*</t>
  </si>
  <si>
    <t>по состоянию на 01.10.2021</t>
  </si>
  <si>
    <t>74 1 A1 55190</t>
  </si>
  <si>
    <t>84 1 02 00020</t>
  </si>
  <si>
    <r>
      <rPr>
        <b/>
        <sz val="12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В том числе 29 765 860,49 руб. -  расходы бюджета города Мурманска по мероприятиям, направленным на достижение целей, задач, показателей национальных проектов, осуществляемые в рамках муниципальной программы города Мурманска "Формирование современной городской среды на территории муниципального образования город Мурманск" без присвоения уникального кода бюджетной классификации, как к расходам на реализацию национальных проектов</t>
    </r>
  </si>
  <si>
    <t>Приложение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</si>
</sst>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0" fontId="8" fillId="0" borderId="0" xfId="0" applyFont="1" applyAlignment="1">
      <alignment wrapText="1"/>
    </xf>
    <xf numFmtId="0" fontId="8" fillId="0" borderId="0" xfId="0" applyFont="1" applyAlignment="1"/>
    <xf numFmtId="3" fontId="1" fillId="0" borderId="0" xfId="0" applyNumberFormat="1" applyFont="1"/>
    <xf numFmtId="0" fontId="2" fillId="0" borderId="1" xfId="0" applyFont="1" applyFill="1" applyBorder="1" applyAlignment="1">
      <alignment horizontal="left" vertical="top"/>
    </xf>
    <xf numFmtId="164" fontId="2" fillId="0" borderId="7" xfId="0" applyNumberFormat="1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right" vertical="top"/>
    </xf>
    <xf numFmtId="43" fontId="1" fillId="0" borderId="0" xfId="1" applyFont="1"/>
    <xf numFmtId="4" fontId="1" fillId="0" borderId="0" xfId="0" applyNumberFormat="1" applyFont="1"/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view="pageBreakPreview" topLeftCell="F1" zoomScale="85" zoomScaleNormal="85" zoomScaleSheetLayoutView="85" zoomScalePageLayoutView="70" workbookViewId="0">
      <selection activeCell="A5" sqref="A5:N5"/>
    </sheetView>
  </sheetViews>
  <sheetFormatPr defaultColWidth="9.140625" defaultRowHeight="15.75" x14ac:dyDescent="0.25"/>
  <cols>
    <col min="1" max="1" width="4.42578125" style="3" customWidth="1"/>
    <col min="2" max="2" width="59" style="2" customWidth="1"/>
    <col min="3" max="3" width="4.85546875" style="2" customWidth="1"/>
    <col min="4" max="4" width="25.28515625" style="2" customWidth="1"/>
    <col min="5" max="5" width="18" style="2" customWidth="1"/>
    <col min="6" max="6" width="2.140625" style="2" customWidth="1"/>
    <col min="7" max="7" width="18" style="2" customWidth="1"/>
    <col min="8" max="8" width="19.5703125" style="2" customWidth="1"/>
    <col min="9" max="9" width="1.7109375" style="2" customWidth="1"/>
    <col min="10" max="10" width="17" style="2" customWidth="1"/>
    <col min="11" max="11" width="18.42578125" style="2" customWidth="1"/>
    <col min="12" max="12" width="17.85546875" style="2" customWidth="1"/>
    <col min="13" max="14" width="17" style="2" customWidth="1"/>
    <col min="15" max="15" width="18.42578125" style="2" hidden="1" customWidth="1"/>
    <col min="16" max="16" width="17.85546875" style="2" hidden="1" customWidth="1"/>
    <col min="17" max="19" width="18.42578125" style="2" hidden="1" customWidth="1"/>
    <col min="20" max="20" width="17.85546875" style="2" hidden="1" customWidth="1"/>
    <col min="21" max="22" width="18.42578125" style="2" hidden="1" customWidth="1"/>
    <col min="23" max="23" width="15.140625" style="2" bestFit="1" customWidth="1"/>
    <col min="24" max="24" width="21.7109375" style="2" customWidth="1"/>
    <col min="25" max="25" width="9.140625" style="2"/>
    <col min="26" max="26" width="17.140625" style="2" bestFit="1" customWidth="1"/>
    <col min="27" max="16384" width="9.140625" style="2"/>
  </cols>
  <sheetData>
    <row r="1" spans="1:26" x14ac:dyDescent="0.25">
      <c r="N1" s="4"/>
      <c r="V1" s="4"/>
    </row>
    <row r="2" spans="1:26" x14ac:dyDescent="0.25">
      <c r="M2" s="76" t="s">
        <v>57</v>
      </c>
      <c r="N2" s="76"/>
      <c r="V2" s="4"/>
    </row>
    <row r="3" spans="1:26" x14ac:dyDescent="0.25">
      <c r="N3" s="4"/>
      <c r="V3" s="4"/>
    </row>
    <row r="4" spans="1:26" ht="38.25" customHeight="1" x14ac:dyDescent="0.3">
      <c r="A4" s="59" t="s">
        <v>47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32"/>
      <c r="P4" s="32"/>
      <c r="Q4" s="32"/>
      <c r="R4" s="32"/>
      <c r="S4" s="32"/>
      <c r="T4" s="32"/>
      <c r="U4" s="32"/>
      <c r="V4" s="32"/>
    </row>
    <row r="5" spans="1:26" ht="18.75" x14ac:dyDescent="0.3">
      <c r="A5" s="63" t="s">
        <v>53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33"/>
      <c r="P5" s="33"/>
      <c r="Q5" s="33"/>
      <c r="R5" s="33"/>
      <c r="S5" s="33"/>
      <c r="T5" s="33"/>
      <c r="U5" s="33"/>
      <c r="V5" s="33"/>
    </row>
    <row r="6" spans="1:26" x14ac:dyDescent="0.25">
      <c r="E6" s="25"/>
      <c r="F6" s="25"/>
      <c r="N6" s="4" t="s">
        <v>32</v>
      </c>
      <c r="V6" s="4"/>
    </row>
    <row r="7" spans="1:26" ht="21" customHeight="1" x14ac:dyDescent="0.25">
      <c r="A7" s="60" t="s">
        <v>2</v>
      </c>
      <c r="B7" s="64" t="s">
        <v>16</v>
      </c>
      <c r="C7" s="67"/>
      <c r="D7" s="64" t="s">
        <v>15</v>
      </c>
      <c r="E7" s="49" t="s">
        <v>33</v>
      </c>
      <c r="F7" s="50"/>
      <c r="G7" s="50"/>
      <c r="H7" s="50"/>
      <c r="I7" s="50"/>
      <c r="J7" s="50"/>
      <c r="K7" s="50"/>
      <c r="L7" s="50"/>
      <c r="M7" s="50"/>
      <c r="N7" s="51"/>
      <c r="O7" s="49" t="s">
        <v>45</v>
      </c>
      <c r="P7" s="50"/>
      <c r="Q7" s="50"/>
      <c r="R7" s="51"/>
      <c r="S7" s="49" t="s">
        <v>46</v>
      </c>
      <c r="T7" s="50"/>
      <c r="U7" s="50"/>
      <c r="V7" s="51"/>
    </row>
    <row r="8" spans="1:26" ht="21" customHeight="1" x14ac:dyDescent="0.25">
      <c r="A8" s="61"/>
      <c r="B8" s="65"/>
      <c r="C8" s="68"/>
      <c r="D8" s="65"/>
      <c r="E8" s="49" t="s">
        <v>43</v>
      </c>
      <c r="F8" s="50"/>
      <c r="G8" s="50"/>
      <c r="H8" s="50"/>
      <c r="I8" s="50"/>
      <c r="J8" s="51"/>
      <c r="K8" s="49" t="s">
        <v>44</v>
      </c>
      <c r="L8" s="50"/>
      <c r="M8" s="50"/>
      <c r="N8" s="51"/>
      <c r="O8" s="49" t="s">
        <v>43</v>
      </c>
      <c r="P8" s="50"/>
      <c r="Q8" s="50"/>
      <c r="R8" s="51"/>
      <c r="S8" s="49" t="s">
        <v>43</v>
      </c>
      <c r="T8" s="50"/>
      <c r="U8" s="50"/>
      <c r="V8" s="51"/>
    </row>
    <row r="9" spans="1:26" ht="15.75" customHeight="1" x14ac:dyDescent="0.25">
      <c r="A9" s="61"/>
      <c r="B9" s="65"/>
      <c r="C9" s="68"/>
      <c r="D9" s="65"/>
      <c r="E9" s="70" t="s">
        <v>4</v>
      </c>
      <c r="F9" s="71"/>
      <c r="G9" s="44" t="s">
        <v>3</v>
      </c>
      <c r="H9" s="44"/>
      <c r="I9" s="44"/>
      <c r="J9" s="44"/>
      <c r="K9" s="45" t="s">
        <v>4</v>
      </c>
      <c r="L9" s="44" t="s">
        <v>3</v>
      </c>
      <c r="M9" s="44"/>
      <c r="N9" s="44"/>
      <c r="O9" s="45" t="s">
        <v>4</v>
      </c>
      <c r="P9" s="44" t="s">
        <v>3</v>
      </c>
      <c r="Q9" s="44"/>
      <c r="R9" s="44"/>
      <c r="S9" s="45" t="s">
        <v>4</v>
      </c>
      <c r="T9" s="44" t="s">
        <v>3</v>
      </c>
      <c r="U9" s="44"/>
      <c r="V9" s="44"/>
    </row>
    <row r="10" spans="1:26" ht="17.25" customHeight="1" x14ac:dyDescent="0.25">
      <c r="A10" s="61"/>
      <c r="B10" s="65"/>
      <c r="C10" s="68"/>
      <c r="D10" s="65"/>
      <c r="E10" s="72"/>
      <c r="F10" s="73"/>
      <c r="G10" s="45" t="s">
        <v>11</v>
      </c>
      <c r="H10" s="44" t="s">
        <v>10</v>
      </c>
      <c r="I10" s="44"/>
      <c r="J10" s="44"/>
      <c r="K10" s="46"/>
      <c r="L10" s="45" t="s">
        <v>11</v>
      </c>
      <c r="M10" s="44" t="s">
        <v>10</v>
      </c>
      <c r="N10" s="44"/>
      <c r="O10" s="46"/>
      <c r="P10" s="45" t="s">
        <v>11</v>
      </c>
      <c r="Q10" s="44" t="s">
        <v>10</v>
      </c>
      <c r="R10" s="44"/>
      <c r="S10" s="46"/>
      <c r="T10" s="45" t="s">
        <v>11</v>
      </c>
      <c r="U10" s="44" t="s">
        <v>10</v>
      </c>
      <c r="V10" s="44"/>
    </row>
    <row r="11" spans="1:26" ht="47.25" customHeight="1" x14ac:dyDescent="0.25">
      <c r="A11" s="62"/>
      <c r="B11" s="66"/>
      <c r="C11" s="69"/>
      <c r="D11" s="66"/>
      <c r="E11" s="74"/>
      <c r="F11" s="75"/>
      <c r="G11" s="45"/>
      <c r="H11" s="47" t="s">
        <v>0</v>
      </c>
      <c r="I11" s="48"/>
      <c r="J11" s="17" t="s">
        <v>1</v>
      </c>
      <c r="K11" s="46"/>
      <c r="L11" s="45"/>
      <c r="M11" s="16" t="s">
        <v>0</v>
      </c>
      <c r="N11" s="17" t="s">
        <v>1</v>
      </c>
      <c r="O11" s="46"/>
      <c r="P11" s="45"/>
      <c r="Q11" s="16" t="s">
        <v>0</v>
      </c>
      <c r="R11" s="17" t="s">
        <v>1</v>
      </c>
      <c r="S11" s="46"/>
      <c r="T11" s="45"/>
      <c r="U11" s="16" t="s">
        <v>0</v>
      </c>
      <c r="V11" s="17" t="s">
        <v>1</v>
      </c>
    </row>
    <row r="12" spans="1:26" x14ac:dyDescent="0.25">
      <c r="A12" s="5"/>
      <c r="B12" s="13" t="s">
        <v>9</v>
      </c>
      <c r="C12" s="8"/>
      <c r="D12" s="6"/>
      <c r="E12" s="42">
        <f>G12+H12</f>
        <v>3857787495.3600001</v>
      </c>
      <c r="F12" s="43"/>
      <c r="G12" s="19">
        <f>G13+G17+G19+G24+G26+G29</f>
        <v>3086388876.52</v>
      </c>
      <c r="H12" s="42">
        <f>H13+H17+H19+H24+H26+H29</f>
        <v>771398618.84000003</v>
      </c>
      <c r="I12" s="43"/>
      <c r="J12" s="18">
        <f>J13+J17+J19+J24+J26+J29</f>
        <v>581645951.23000002</v>
      </c>
      <c r="K12" s="19">
        <f>L12+M12</f>
        <v>1510954898.95</v>
      </c>
      <c r="L12" s="19">
        <f>L13+L17+L19+L24+L26+L29</f>
        <v>1298490749.4200001</v>
      </c>
      <c r="M12" s="19">
        <f>M13+M17+M19+M24+M26+M29</f>
        <v>212464149.53</v>
      </c>
      <c r="N12" s="18">
        <f>N13+N17+N19+N24+N26+N29</f>
        <v>200892878.24999997</v>
      </c>
      <c r="O12" s="19">
        <f>P12+Q12</f>
        <v>2712119503.6999998</v>
      </c>
      <c r="P12" s="19">
        <f>P13+P17+P19+P24+P26+P29</f>
        <v>2322904370.8699999</v>
      </c>
      <c r="Q12" s="19">
        <f>Q13+Q17+Q19+Q24+Q26+Q29</f>
        <v>389215132.82999998</v>
      </c>
      <c r="R12" s="18">
        <f>R13+R17+R19+R24+R26+R29</f>
        <v>367695185.42000002</v>
      </c>
      <c r="S12" s="19">
        <f>T12+U12</f>
        <v>935186414</v>
      </c>
      <c r="T12" s="19">
        <f>T13+T17+T19+T24+T26+T29</f>
        <v>816212062.5</v>
      </c>
      <c r="U12" s="19">
        <f>U13+U17+U19+U24+U26+U29</f>
        <v>118974351.5</v>
      </c>
      <c r="V12" s="18">
        <f>V13+V17+V19+V24+V26+V29</f>
        <v>118974351.5</v>
      </c>
      <c r="Y12" s="25"/>
      <c r="Z12" s="25"/>
    </row>
    <row r="13" spans="1:26" x14ac:dyDescent="0.25">
      <c r="A13" s="11">
        <v>1</v>
      </c>
      <c r="B13" s="7" t="s">
        <v>5</v>
      </c>
      <c r="C13" s="8"/>
      <c r="D13" s="8"/>
      <c r="E13" s="42">
        <f>G13+H13</f>
        <v>188618446.41</v>
      </c>
      <c r="F13" s="43"/>
      <c r="G13" s="19">
        <f>SUM(G14:G16)</f>
        <v>152851611.47</v>
      </c>
      <c r="H13" s="42">
        <f t="shared" ref="H13:J13" si="0">SUM(H14:H16)</f>
        <v>35766834.939999998</v>
      </c>
      <c r="I13" s="43"/>
      <c r="J13" s="18">
        <f t="shared" si="0"/>
        <v>35766834.939999998</v>
      </c>
      <c r="K13" s="19">
        <f t="shared" ref="K13" si="1">SUM(K14:K16)</f>
        <v>40767123.939999998</v>
      </c>
      <c r="L13" s="19">
        <f t="shared" ref="L13" si="2">SUM(L14:L16)</f>
        <v>31261678.300000001</v>
      </c>
      <c r="M13" s="19">
        <f t="shared" ref="M13:O13" si="3">SUM(M14:M16)</f>
        <v>9505445.6400000006</v>
      </c>
      <c r="N13" s="18">
        <f t="shared" si="3"/>
        <v>9505445.6400000006</v>
      </c>
      <c r="O13" s="19">
        <f t="shared" si="3"/>
        <v>0</v>
      </c>
      <c r="P13" s="19">
        <f>SUM(P14:P16)</f>
        <v>0</v>
      </c>
      <c r="Q13" s="19">
        <f t="shared" ref="Q13:R13" si="4">SUM(Q14:Q16)</f>
        <v>0</v>
      </c>
      <c r="R13" s="18">
        <f t="shared" si="4"/>
        <v>0</v>
      </c>
      <c r="S13" s="19">
        <f>SUM(S14:S16)</f>
        <v>35851064</v>
      </c>
      <c r="T13" s="19">
        <f>SUM(T14:T16)</f>
        <v>34775532</v>
      </c>
      <c r="U13" s="19">
        <f t="shared" ref="U13:V13" si="5">SUM(U14:U16)</f>
        <v>1075532</v>
      </c>
      <c r="V13" s="18">
        <f t="shared" si="5"/>
        <v>1075532</v>
      </c>
      <c r="Y13" s="25"/>
      <c r="Z13" s="25"/>
    </row>
    <row r="14" spans="1:26" ht="18.75" customHeight="1" x14ac:dyDescent="0.25">
      <c r="A14" s="56"/>
      <c r="B14" s="54" t="s">
        <v>26</v>
      </c>
      <c r="C14" s="52" t="s">
        <v>19</v>
      </c>
      <c r="D14" s="10" t="s">
        <v>12</v>
      </c>
      <c r="E14" s="40">
        <f>G14+H14</f>
        <v>11145669.880000001</v>
      </c>
      <c r="F14" s="41"/>
      <c r="G14" s="23">
        <v>5572834.9400000004</v>
      </c>
      <c r="H14" s="40">
        <v>5572834.9400000004</v>
      </c>
      <c r="I14" s="41"/>
      <c r="J14" s="24">
        <v>5572834.9400000004</v>
      </c>
      <c r="K14" s="23">
        <f>L14+M14</f>
        <v>11145669.880000001</v>
      </c>
      <c r="L14" s="23">
        <v>5572834.9400000004</v>
      </c>
      <c r="M14" s="23">
        <v>5572834.9400000004</v>
      </c>
      <c r="N14" s="24">
        <v>5572834.9400000004</v>
      </c>
      <c r="O14" s="23"/>
      <c r="P14" s="23"/>
      <c r="Q14" s="23"/>
      <c r="R14" s="24"/>
      <c r="S14" s="23"/>
      <c r="T14" s="23"/>
      <c r="U14" s="23"/>
      <c r="V14" s="24"/>
      <c r="W14" s="2" t="s">
        <v>54</v>
      </c>
      <c r="Y14" s="25"/>
      <c r="Z14" s="25"/>
    </row>
    <row r="15" spans="1:26" ht="18.75" customHeight="1" x14ac:dyDescent="0.25">
      <c r="A15" s="57"/>
      <c r="B15" s="55"/>
      <c r="C15" s="53"/>
      <c r="D15" s="10" t="s">
        <v>14</v>
      </c>
      <c r="E15" s="40">
        <f>G15+H15</f>
        <v>174972776.53</v>
      </c>
      <c r="F15" s="41"/>
      <c r="G15" s="23">
        <f>178040490-33261713.47</f>
        <v>144778776.53</v>
      </c>
      <c r="H15" s="40">
        <f>30194000</f>
        <v>30194000</v>
      </c>
      <c r="I15" s="41"/>
      <c r="J15" s="24">
        <v>30194000</v>
      </c>
      <c r="K15" s="23">
        <f>L15+M15</f>
        <v>27121454.059999999</v>
      </c>
      <c r="L15" s="23">
        <v>23188843.359999999</v>
      </c>
      <c r="M15" s="23">
        <v>3932610.7</v>
      </c>
      <c r="N15" s="24">
        <v>3932610.7</v>
      </c>
      <c r="O15" s="23"/>
      <c r="P15" s="23"/>
      <c r="Q15" s="23"/>
      <c r="R15" s="24"/>
      <c r="S15" s="23">
        <f t="shared" ref="S15" si="6">T15+U15</f>
        <v>35851064</v>
      </c>
      <c r="T15" s="23">
        <v>34775532</v>
      </c>
      <c r="U15" s="23">
        <v>1075532</v>
      </c>
      <c r="V15" s="24">
        <v>1075532</v>
      </c>
      <c r="W15" s="2" t="s">
        <v>54</v>
      </c>
      <c r="Y15" s="25"/>
      <c r="Z15" s="25"/>
    </row>
    <row r="16" spans="1:26" ht="18.75" customHeight="1" x14ac:dyDescent="0.25">
      <c r="A16" s="27"/>
      <c r="B16" s="28" t="s">
        <v>35</v>
      </c>
      <c r="C16" s="29" t="s">
        <v>34</v>
      </c>
      <c r="D16" s="10" t="s">
        <v>12</v>
      </c>
      <c r="E16" s="40">
        <f>G16+H16</f>
        <v>2500000</v>
      </c>
      <c r="F16" s="41"/>
      <c r="G16" s="23">
        <v>2500000</v>
      </c>
      <c r="H16" s="40"/>
      <c r="I16" s="41"/>
      <c r="J16" s="24"/>
      <c r="K16" s="23">
        <f>L16+M16</f>
        <v>2500000</v>
      </c>
      <c r="L16" s="23">
        <v>2500000</v>
      </c>
      <c r="M16" s="23"/>
      <c r="N16" s="24"/>
      <c r="O16" s="23"/>
      <c r="P16" s="23"/>
      <c r="Q16" s="23"/>
      <c r="R16" s="24"/>
      <c r="S16" s="23"/>
      <c r="T16" s="23"/>
      <c r="U16" s="23"/>
      <c r="V16" s="24"/>
      <c r="W16" s="2" t="s">
        <v>48</v>
      </c>
      <c r="Y16" s="25"/>
      <c r="Z16" s="25"/>
    </row>
    <row r="17" spans="1:26" x14ac:dyDescent="0.25">
      <c r="A17" s="11">
        <v>2</v>
      </c>
      <c r="B17" s="7" t="s">
        <v>30</v>
      </c>
      <c r="C17" s="8"/>
      <c r="D17" s="8"/>
      <c r="E17" s="42">
        <f t="shared" ref="E17" si="7">G17+H17</f>
        <v>715706287.47000003</v>
      </c>
      <c r="F17" s="43"/>
      <c r="G17" s="19">
        <f t="shared" ref="G17:N17" si="8">SUM(G18:G18)</f>
        <v>534224079.31999999</v>
      </c>
      <c r="H17" s="42">
        <f t="shared" si="8"/>
        <v>181482208.15000001</v>
      </c>
      <c r="I17" s="43"/>
      <c r="J17" s="18">
        <f t="shared" si="8"/>
        <v>87793218.460000008</v>
      </c>
      <c r="K17" s="19">
        <f>SUM(K18:K18)</f>
        <v>1064225.18</v>
      </c>
      <c r="L17" s="19">
        <f t="shared" si="8"/>
        <v>0</v>
      </c>
      <c r="M17" s="19">
        <f t="shared" si="8"/>
        <v>1064225.18</v>
      </c>
      <c r="N17" s="18">
        <f t="shared" si="8"/>
        <v>0</v>
      </c>
      <c r="O17" s="19">
        <f>SUM(O18:O18)</f>
        <v>644280800</v>
      </c>
      <c r="P17" s="19">
        <f>SUM(P18)</f>
        <v>534224079.31999999</v>
      </c>
      <c r="Q17" s="19">
        <f t="shared" ref="Q17:R17" si="9">SUM(Q18)</f>
        <v>110056720.68000001</v>
      </c>
      <c r="R17" s="18">
        <f t="shared" si="9"/>
        <v>88536773.269999996</v>
      </c>
      <c r="S17" s="19">
        <f>SUM(S18:S18)</f>
        <v>0</v>
      </c>
      <c r="T17" s="19">
        <f>SUM(T18)</f>
        <v>0</v>
      </c>
      <c r="U17" s="19">
        <f t="shared" ref="U17:V17" si="10">SUM(U18)</f>
        <v>0</v>
      </c>
      <c r="V17" s="18">
        <f t="shared" si="10"/>
        <v>0</v>
      </c>
      <c r="Y17" s="25"/>
      <c r="Z17" s="25"/>
    </row>
    <row r="18" spans="1:26" ht="31.7" customHeight="1" x14ac:dyDescent="0.25">
      <c r="A18" s="14"/>
      <c r="B18" s="15" t="s">
        <v>31</v>
      </c>
      <c r="C18" s="29" t="s">
        <v>29</v>
      </c>
      <c r="D18" s="20" t="s">
        <v>14</v>
      </c>
      <c r="E18" s="40">
        <f>G18+H18</f>
        <v>715706287.47000003</v>
      </c>
      <c r="F18" s="41"/>
      <c r="G18" s="23">
        <v>534224079.31999999</v>
      </c>
      <c r="H18" s="40">
        <v>181482208.15000001</v>
      </c>
      <c r="I18" s="41"/>
      <c r="J18" s="24">
        <f>28363135.75+59430082.71</f>
        <v>87793218.460000008</v>
      </c>
      <c r="K18" s="23">
        <f>L18+M18</f>
        <v>1064225.18</v>
      </c>
      <c r="L18" s="23"/>
      <c r="M18" s="23">
        <v>1064225.18</v>
      </c>
      <c r="N18" s="24"/>
      <c r="O18" s="21">
        <f>P18+Q18</f>
        <v>644280800</v>
      </c>
      <c r="P18" s="21">
        <v>534224079.31999999</v>
      </c>
      <c r="Q18" s="21">
        <v>110056720.68000001</v>
      </c>
      <c r="R18" s="22">
        <v>88536773.269999996</v>
      </c>
      <c r="S18" s="21">
        <f>T18+U18</f>
        <v>0</v>
      </c>
      <c r="T18" s="21"/>
      <c r="U18" s="21"/>
      <c r="V18" s="22"/>
      <c r="W18" s="2">
        <v>55200</v>
      </c>
      <c r="Y18" s="25"/>
      <c r="Z18" s="25"/>
    </row>
    <row r="19" spans="1:26" ht="31.7" customHeight="1" x14ac:dyDescent="0.25">
      <c r="A19" s="11">
        <v>3</v>
      </c>
      <c r="B19" s="12" t="s">
        <v>6</v>
      </c>
      <c r="C19" s="8"/>
      <c r="D19" s="8"/>
      <c r="E19" s="42">
        <f>G19+H19</f>
        <v>782571721.54999995</v>
      </c>
      <c r="F19" s="43"/>
      <c r="G19" s="19">
        <f>SUM(G20:G23)</f>
        <v>572908857.39999998</v>
      </c>
      <c r="H19" s="42">
        <f>SUM(H20:H23)</f>
        <v>209662864.14999998</v>
      </c>
      <c r="I19" s="43"/>
      <c r="J19" s="18">
        <f t="shared" ref="J19:N19" si="11">SUM(J20:J23)</f>
        <v>179897003.66</v>
      </c>
      <c r="K19" s="19">
        <f t="shared" si="11"/>
        <v>155296920.55000001</v>
      </c>
      <c r="L19" s="19">
        <f t="shared" si="11"/>
        <v>110629749.43000001</v>
      </c>
      <c r="M19" s="19">
        <f t="shared" si="11"/>
        <v>44667171.119999997</v>
      </c>
      <c r="N19" s="18">
        <f t="shared" si="11"/>
        <v>44667171.119999997</v>
      </c>
      <c r="O19" s="19">
        <f>SUM(O20:O23)</f>
        <v>115071333.7</v>
      </c>
      <c r="P19" s="19">
        <f>SUM(P20:P23)</f>
        <v>12203666.85</v>
      </c>
      <c r="Q19" s="19">
        <f t="shared" ref="Q19:R19" si="12">SUM(Q20:Q23)</f>
        <v>102867666.84999999</v>
      </c>
      <c r="R19" s="18">
        <f t="shared" si="12"/>
        <v>102867666.84999999</v>
      </c>
      <c r="S19" s="19">
        <f t="shared" ref="S19" si="13">SUM(S20:S23)</f>
        <v>32974900</v>
      </c>
      <c r="T19" s="19">
        <f>SUM(T20:T23)</f>
        <v>0</v>
      </c>
      <c r="U19" s="19">
        <f t="shared" ref="U19:V19" si="14">SUM(U20:U23)</f>
        <v>32974900</v>
      </c>
      <c r="V19" s="18">
        <f t="shared" si="14"/>
        <v>32974900</v>
      </c>
      <c r="Y19" s="25"/>
      <c r="Z19" s="25"/>
    </row>
    <row r="20" spans="1:26" ht="31.7" customHeight="1" x14ac:dyDescent="0.25">
      <c r="A20" s="14"/>
      <c r="B20" s="15" t="s">
        <v>23</v>
      </c>
      <c r="C20" s="29" t="s">
        <v>39</v>
      </c>
      <c r="D20" s="9" t="s">
        <v>24</v>
      </c>
      <c r="E20" s="40">
        <f>G20+H20</f>
        <v>23991975.460000001</v>
      </c>
      <c r="F20" s="41"/>
      <c r="G20" s="23">
        <v>11995987.73</v>
      </c>
      <c r="H20" s="40">
        <v>11995987.73</v>
      </c>
      <c r="I20" s="41"/>
      <c r="J20" s="24">
        <v>11995987.73</v>
      </c>
      <c r="K20" s="23">
        <f t="shared" ref="K20:K25" si="15">L20+M20</f>
        <v>19525866.960000001</v>
      </c>
      <c r="L20" s="23">
        <v>9762933.4800000004</v>
      </c>
      <c r="M20" s="23">
        <v>9762933.4800000004</v>
      </c>
      <c r="N20" s="24">
        <v>9762933.4800000004</v>
      </c>
      <c r="O20" s="23">
        <f>P20+Q20</f>
        <v>24407333.699999999</v>
      </c>
      <c r="P20" s="23">
        <v>12203666.85</v>
      </c>
      <c r="Q20" s="23">
        <v>12203666.85</v>
      </c>
      <c r="R20" s="24">
        <v>12203666.85</v>
      </c>
      <c r="S20" s="23">
        <f>T20+U20</f>
        <v>12974900</v>
      </c>
      <c r="T20" s="23"/>
      <c r="U20" s="23">
        <v>12974900</v>
      </c>
      <c r="V20" s="24">
        <v>12974900</v>
      </c>
      <c r="Y20" s="25"/>
      <c r="Z20" s="25"/>
    </row>
    <row r="21" spans="1:26" s="1" customFormat="1" ht="28.5" customHeight="1" x14ac:dyDescent="0.25">
      <c r="A21" s="56"/>
      <c r="B21" s="54" t="s">
        <v>17</v>
      </c>
      <c r="C21" s="52" t="s">
        <v>40</v>
      </c>
      <c r="D21" s="9" t="s">
        <v>13</v>
      </c>
      <c r="E21" s="37">
        <f>G21+H21</f>
        <v>259526186.08999997</v>
      </c>
      <c r="F21" s="36" t="s">
        <v>52</v>
      </c>
      <c r="G21" s="23">
        <f>114880162.8</f>
        <v>114880162.8</v>
      </c>
      <c r="H21" s="37">
        <f>114880162.8+29765860.49</f>
        <v>144646023.28999999</v>
      </c>
      <c r="I21" s="36" t="s">
        <v>52</v>
      </c>
      <c r="J21" s="24">
        <f>114880162.8</f>
        <v>114880162.8</v>
      </c>
      <c r="K21" s="23">
        <f t="shared" si="15"/>
        <v>28177923.18</v>
      </c>
      <c r="L21" s="23">
        <v>14088961.59</v>
      </c>
      <c r="M21" s="23">
        <v>14088961.59</v>
      </c>
      <c r="N21" s="24">
        <v>14088961.59</v>
      </c>
      <c r="O21" s="23"/>
      <c r="P21" s="23"/>
      <c r="Q21" s="23"/>
      <c r="R21" s="24"/>
      <c r="S21" s="23"/>
      <c r="T21" s="23"/>
      <c r="U21" s="23"/>
      <c r="V21" s="24"/>
      <c r="W21" s="2" t="s">
        <v>55</v>
      </c>
      <c r="X21" s="38">
        <v>29765860.489999998</v>
      </c>
      <c r="Y21" s="25"/>
      <c r="Z21" s="25"/>
    </row>
    <row r="22" spans="1:26" s="1" customFormat="1" ht="28.5" customHeight="1" x14ac:dyDescent="0.25">
      <c r="A22" s="57"/>
      <c r="B22" s="55"/>
      <c r="C22" s="53"/>
      <c r="D22" s="9" t="s">
        <v>12</v>
      </c>
      <c r="E22" s="40">
        <f t="shared" ref="E22:E30" si="16">G22+H22</f>
        <v>116917620</v>
      </c>
      <c r="F22" s="41"/>
      <c r="G22" s="23">
        <v>84000000</v>
      </c>
      <c r="H22" s="40">
        <v>32917620</v>
      </c>
      <c r="I22" s="41"/>
      <c r="J22" s="24">
        <v>32917620</v>
      </c>
      <c r="K22" s="23">
        <f t="shared" si="15"/>
        <v>68010030.409999996</v>
      </c>
      <c r="L22" s="23">
        <v>48862118.090000004</v>
      </c>
      <c r="M22" s="23">
        <v>19147912.32</v>
      </c>
      <c r="N22" s="24">
        <v>19147912.32</v>
      </c>
      <c r="O22" s="23"/>
      <c r="P22" s="23"/>
      <c r="Q22" s="23"/>
      <c r="R22" s="24"/>
      <c r="S22" s="23"/>
      <c r="T22" s="23"/>
      <c r="U22" s="23"/>
      <c r="V22" s="24"/>
      <c r="W22" s="2" t="s">
        <v>49</v>
      </c>
      <c r="X22" s="2"/>
      <c r="Y22" s="25"/>
      <c r="Z22" s="25"/>
    </row>
    <row r="23" spans="1:26" s="1" customFormat="1" ht="47.25" x14ac:dyDescent="0.25">
      <c r="A23" s="14"/>
      <c r="B23" s="28" t="s">
        <v>22</v>
      </c>
      <c r="C23" s="29" t="s">
        <v>41</v>
      </c>
      <c r="D23" s="9" t="s">
        <v>25</v>
      </c>
      <c r="E23" s="40">
        <f t="shared" si="16"/>
        <v>382135940</v>
      </c>
      <c r="F23" s="41"/>
      <c r="G23" s="23">
        <v>362032706.87</v>
      </c>
      <c r="H23" s="40">
        <f>20103233.13</f>
        <v>20103233.129999999</v>
      </c>
      <c r="I23" s="41"/>
      <c r="J23" s="24">
        <f>20103233.13</f>
        <v>20103233.129999999</v>
      </c>
      <c r="K23" s="23">
        <f t="shared" si="15"/>
        <v>39583100</v>
      </c>
      <c r="L23" s="23">
        <v>37915736.270000003</v>
      </c>
      <c r="M23" s="23">
        <v>1667363.73</v>
      </c>
      <c r="N23" s="23">
        <v>1667363.73</v>
      </c>
      <c r="O23" s="23">
        <f>P23+Q23</f>
        <v>90664000</v>
      </c>
      <c r="P23" s="23"/>
      <c r="Q23" s="23">
        <v>90664000</v>
      </c>
      <c r="R23" s="24">
        <v>90664000</v>
      </c>
      <c r="S23" s="23">
        <f>T23+U23</f>
        <v>20000000</v>
      </c>
      <c r="T23" s="23"/>
      <c r="U23" s="23">
        <v>20000000</v>
      </c>
      <c r="V23" s="24">
        <v>20000000</v>
      </c>
      <c r="W23" s="34">
        <v>6748467483</v>
      </c>
      <c r="Y23" s="25"/>
      <c r="Z23" s="25"/>
    </row>
    <row r="24" spans="1:26" s="1" customFormat="1" x14ac:dyDescent="0.25">
      <c r="A24" s="11">
        <v>4</v>
      </c>
      <c r="B24" s="12" t="s">
        <v>36</v>
      </c>
      <c r="C24" s="8"/>
      <c r="D24" s="8"/>
      <c r="E24" s="42">
        <f t="shared" si="16"/>
        <v>1156189590</v>
      </c>
      <c r="F24" s="43"/>
      <c r="G24" s="19">
        <f>SUM(G25)</f>
        <v>1058954042.9</v>
      </c>
      <c r="H24" s="42">
        <f t="shared" ref="H24:N24" si="17">SUM(H25)</f>
        <v>97235547.099999994</v>
      </c>
      <c r="I24" s="43"/>
      <c r="J24" s="19">
        <f t="shared" si="17"/>
        <v>97235547.099999994</v>
      </c>
      <c r="K24" s="19">
        <f t="shared" si="15"/>
        <v>827111989.79999995</v>
      </c>
      <c r="L24" s="19">
        <f t="shared" si="17"/>
        <v>757551869.61000001</v>
      </c>
      <c r="M24" s="19">
        <f t="shared" si="17"/>
        <v>69560120.189999998</v>
      </c>
      <c r="N24" s="19">
        <f t="shared" si="17"/>
        <v>69560120.189999998</v>
      </c>
      <c r="O24" s="19">
        <f>P24+Q24</f>
        <v>1382767370</v>
      </c>
      <c r="P24" s="19">
        <f>SUM(P25)</f>
        <v>1266476624.7</v>
      </c>
      <c r="Q24" s="19">
        <f t="shared" ref="Q24:R24" si="18">SUM(Q25)</f>
        <v>116290745.3</v>
      </c>
      <c r="R24" s="19">
        <f t="shared" si="18"/>
        <v>116290745.3</v>
      </c>
      <c r="S24" s="19">
        <f>T24+U24</f>
        <v>296360450</v>
      </c>
      <c r="T24" s="19">
        <f>SUM(T25)</f>
        <v>271436530.5</v>
      </c>
      <c r="U24" s="19">
        <f t="shared" ref="U24:V24" si="19">SUM(U25)</f>
        <v>24923919.5</v>
      </c>
      <c r="V24" s="19">
        <f t="shared" si="19"/>
        <v>24923919.5</v>
      </c>
      <c r="Y24" s="25"/>
      <c r="Z24" s="25"/>
    </row>
    <row r="25" spans="1:26" s="1" customFormat="1" ht="27" customHeight="1" x14ac:dyDescent="0.25">
      <c r="A25" s="27"/>
      <c r="B25" s="28" t="s">
        <v>37</v>
      </c>
      <c r="C25" s="29" t="s">
        <v>38</v>
      </c>
      <c r="D25" s="9" t="s">
        <v>13</v>
      </c>
      <c r="E25" s="40">
        <f t="shared" si="16"/>
        <v>1156189590</v>
      </c>
      <c r="F25" s="41"/>
      <c r="G25" s="23">
        <v>1058954042.9</v>
      </c>
      <c r="H25" s="40">
        <v>97235547.099999994</v>
      </c>
      <c r="I25" s="41"/>
      <c r="J25" s="24">
        <v>97235547.099999994</v>
      </c>
      <c r="K25" s="23">
        <f t="shared" si="15"/>
        <v>827111989.79999995</v>
      </c>
      <c r="L25" s="23">
        <v>757551869.61000001</v>
      </c>
      <c r="M25" s="23">
        <v>69560120.189999998</v>
      </c>
      <c r="N25" s="24">
        <v>69560120.189999998</v>
      </c>
      <c r="O25" s="23">
        <f>P25+Q25</f>
        <v>1382767370</v>
      </c>
      <c r="P25" s="23">
        <v>1266476624.7</v>
      </c>
      <c r="Q25" s="23">
        <v>116290745.3</v>
      </c>
      <c r="R25" s="24">
        <v>116290745.3</v>
      </c>
      <c r="S25" s="23">
        <f>T25+U25</f>
        <v>296360450</v>
      </c>
      <c r="T25" s="23">
        <v>271436530.5</v>
      </c>
      <c r="U25" s="23">
        <v>24923919.5</v>
      </c>
      <c r="V25" s="24">
        <v>24923919.5</v>
      </c>
      <c r="W25" s="2" t="s">
        <v>50</v>
      </c>
      <c r="X25" s="2"/>
      <c r="Y25" s="25"/>
      <c r="Z25" s="25"/>
    </row>
    <row r="26" spans="1:26" ht="20.25" customHeight="1" x14ac:dyDescent="0.25">
      <c r="A26" s="11">
        <v>5</v>
      </c>
      <c r="B26" s="12" t="s">
        <v>7</v>
      </c>
      <c r="C26" s="8"/>
      <c r="D26" s="8"/>
      <c r="E26" s="42">
        <f t="shared" si="16"/>
        <v>474701449.93000001</v>
      </c>
      <c r="F26" s="43"/>
      <c r="G26" s="19">
        <f t="shared" ref="G26:N26" si="20">SUM(G27:G28)</f>
        <v>287450285.43000001</v>
      </c>
      <c r="H26" s="42">
        <f t="shared" si="20"/>
        <v>187251164.5</v>
      </c>
      <c r="I26" s="43"/>
      <c r="J26" s="18">
        <f t="shared" si="20"/>
        <v>120953347.07000001</v>
      </c>
      <c r="K26" s="19">
        <f>SUM(K27:K28)</f>
        <v>228751572.19999999</v>
      </c>
      <c r="L26" s="19">
        <f>SUM(L27:L28)</f>
        <v>170915071.78</v>
      </c>
      <c r="M26" s="19">
        <f t="shared" si="20"/>
        <v>57836500.420000002</v>
      </c>
      <c r="N26" s="18">
        <f t="shared" si="20"/>
        <v>47329454.32</v>
      </c>
      <c r="O26" s="19">
        <f>SUM(O27:O28)</f>
        <v>0</v>
      </c>
      <c r="P26" s="19">
        <f>SUM(P27:P28)</f>
        <v>0</v>
      </c>
      <c r="Q26" s="19">
        <f t="shared" ref="Q26:R26" si="21">SUM(Q27:Q28)</f>
        <v>0</v>
      </c>
      <c r="R26" s="18">
        <f t="shared" si="21"/>
        <v>0</v>
      </c>
      <c r="S26" s="19">
        <f>SUM(S27:S28)</f>
        <v>0</v>
      </c>
      <c r="T26" s="19">
        <f>SUM(S27:S28)</f>
        <v>0</v>
      </c>
      <c r="U26" s="19">
        <f t="shared" ref="U26:V26" si="22">SUM(T27:T28)</f>
        <v>0</v>
      </c>
      <c r="V26" s="18">
        <f t="shared" si="22"/>
        <v>0</v>
      </c>
      <c r="Y26" s="25"/>
      <c r="Z26" s="25"/>
    </row>
    <row r="27" spans="1:26" s="1" customFormat="1" ht="47.25" x14ac:dyDescent="0.25">
      <c r="A27" s="14"/>
      <c r="B27" s="26" t="s">
        <v>28</v>
      </c>
      <c r="C27" s="29" t="s">
        <v>27</v>
      </c>
      <c r="D27" s="10" t="s">
        <v>14</v>
      </c>
      <c r="E27" s="40">
        <f>G27+H27</f>
        <v>464194403.83000004</v>
      </c>
      <c r="F27" s="41"/>
      <c r="G27" s="23">
        <v>287450285.43000001</v>
      </c>
      <c r="H27" s="40">
        <f>176744118.4</f>
        <v>176744118.40000001</v>
      </c>
      <c r="I27" s="41"/>
      <c r="J27" s="24">
        <f>71273083.76+49680263.31</f>
        <v>120953347.07000001</v>
      </c>
      <c r="K27" s="23">
        <f>L27+M27</f>
        <v>218244526.09999999</v>
      </c>
      <c r="L27" s="23">
        <v>170915071.78</v>
      </c>
      <c r="M27" s="23">
        <v>47329454.32</v>
      </c>
      <c r="N27" s="23">
        <v>47329454.32</v>
      </c>
      <c r="O27" s="21"/>
      <c r="P27" s="21"/>
      <c r="Q27" s="21"/>
      <c r="R27" s="24"/>
      <c r="S27" s="21"/>
      <c r="T27" s="21"/>
      <c r="U27" s="21"/>
      <c r="V27" s="24"/>
      <c r="W27" s="1">
        <v>52320</v>
      </c>
      <c r="X27" s="39"/>
      <c r="Y27" s="25"/>
      <c r="Z27" s="25"/>
    </row>
    <row r="28" spans="1:26" ht="31.7" customHeight="1" x14ac:dyDescent="0.25">
      <c r="A28" s="14"/>
      <c r="B28" s="28" t="s">
        <v>42</v>
      </c>
      <c r="C28" s="29" t="s">
        <v>20</v>
      </c>
      <c r="D28" s="10" t="s">
        <v>14</v>
      </c>
      <c r="E28" s="40">
        <f t="shared" si="16"/>
        <v>10507046.1</v>
      </c>
      <c r="F28" s="41"/>
      <c r="G28" s="23"/>
      <c r="H28" s="40">
        <v>10507046.1</v>
      </c>
      <c r="I28" s="41"/>
      <c r="J28" s="24"/>
      <c r="K28" s="23">
        <v>10507046.1</v>
      </c>
      <c r="L28" s="23"/>
      <c r="M28" s="23">
        <v>10507046.1</v>
      </c>
      <c r="N28" s="24"/>
      <c r="O28" s="23"/>
      <c r="P28" s="23"/>
      <c r="Q28" s="23"/>
      <c r="R28" s="24"/>
      <c r="S28" s="23"/>
      <c r="T28" s="23"/>
      <c r="U28" s="23"/>
      <c r="V28" s="24"/>
      <c r="W28" s="2" t="s">
        <v>51</v>
      </c>
      <c r="Y28" s="25"/>
      <c r="Z28" s="25"/>
    </row>
    <row r="29" spans="1:26" ht="31.5" x14ac:dyDescent="0.25">
      <c r="A29" s="11">
        <v>6</v>
      </c>
      <c r="B29" s="12" t="s">
        <v>8</v>
      </c>
      <c r="C29" s="8"/>
      <c r="D29" s="8"/>
      <c r="E29" s="42">
        <f t="shared" si="16"/>
        <v>540000000</v>
      </c>
      <c r="F29" s="43"/>
      <c r="G29" s="19">
        <f t="shared" ref="G29:N29" si="23">SUM(G30:G30)</f>
        <v>480000000</v>
      </c>
      <c r="H29" s="42">
        <f t="shared" si="23"/>
        <v>60000000</v>
      </c>
      <c r="I29" s="43"/>
      <c r="J29" s="18">
        <f t="shared" si="23"/>
        <v>60000000</v>
      </c>
      <c r="K29" s="19">
        <f>SUM(K30:K30)</f>
        <v>257963067.28</v>
      </c>
      <c r="L29" s="19">
        <f t="shared" si="23"/>
        <v>228132380.30000001</v>
      </c>
      <c r="M29" s="19">
        <f t="shared" si="23"/>
        <v>29830686.98</v>
      </c>
      <c r="N29" s="18">
        <f t="shared" si="23"/>
        <v>29830686.98</v>
      </c>
      <c r="O29" s="19">
        <f>SUM(O30:O30)</f>
        <v>570000000</v>
      </c>
      <c r="P29" s="19">
        <f>SUM(P30)</f>
        <v>510000000</v>
      </c>
      <c r="Q29" s="19">
        <f t="shared" ref="Q29:R29" si="24">SUM(Q30)</f>
        <v>60000000</v>
      </c>
      <c r="R29" s="18">
        <f t="shared" si="24"/>
        <v>60000000</v>
      </c>
      <c r="S29" s="19">
        <f>SUM(S30:S30)</f>
        <v>570000000</v>
      </c>
      <c r="T29" s="19">
        <f>SUM(T30)</f>
        <v>510000000</v>
      </c>
      <c r="U29" s="19">
        <f t="shared" ref="U29:V29" si="25">SUM(U30)</f>
        <v>60000000</v>
      </c>
      <c r="V29" s="18">
        <f t="shared" si="25"/>
        <v>60000000</v>
      </c>
      <c r="Y29" s="25"/>
      <c r="Z29" s="25"/>
    </row>
    <row r="30" spans="1:26" ht="45" customHeight="1" x14ac:dyDescent="0.25">
      <c r="A30" s="14"/>
      <c r="B30" s="35" t="s">
        <v>18</v>
      </c>
      <c r="C30" s="30" t="s">
        <v>21</v>
      </c>
      <c r="D30" s="20" t="s">
        <v>13</v>
      </c>
      <c r="E30" s="40">
        <f t="shared" si="16"/>
        <v>540000000</v>
      </c>
      <c r="F30" s="41"/>
      <c r="G30" s="23">
        <v>480000000</v>
      </c>
      <c r="H30" s="40">
        <v>60000000</v>
      </c>
      <c r="I30" s="41"/>
      <c r="J30" s="23">
        <v>60000000</v>
      </c>
      <c r="K30" s="23">
        <f>L30+M30</f>
        <v>257963067.28</v>
      </c>
      <c r="L30" s="23">
        <v>228132380.30000001</v>
      </c>
      <c r="M30" s="23">
        <v>29830686.98</v>
      </c>
      <c r="N30" s="23">
        <v>29830686.98</v>
      </c>
      <c r="O30" s="23">
        <f>P30+Q30</f>
        <v>570000000</v>
      </c>
      <c r="P30" s="23">
        <v>510000000</v>
      </c>
      <c r="Q30" s="23">
        <v>60000000</v>
      </c>
      <c r="R30" s="23">
        <v>60000000</v>
      </c>
      <c r="S30" s="23">
        <f>T30+U30</f>
        <v>570000000</v>
      </c>
      <c r="T30" s="23">
        <v>510000000</v>
      </c>
      <c r="U30" s="23">
        <v>60000000</v>
      </c>
      <c r="V30" s="23">
        <v>60000000</v>
      </c>
      <c r="Y30" s="25"/>
      <c r="Z30" s="25"/>
    </row>
    <row r="31" spans="1:26" ht="21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26" ht="55.5" customHeight="1" x14ac:dyDescent="0.25">
      <c r="A32" s="58" t="s">
        <v>56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1:11" x14ac:dyDescent="0.25">
      <c r="K33" s="25"/>
    </row>
  </sheetData>
  <mergeCells count="74">
    <mergeCell ref="M2:N2"/>
    <mergeCell ref="A4:N4"/>
    <mergeCell ref="B14:B15"/>
    <mergeCell ref="C14:C15"/>
    <mergeCell ref="A14:A15"/>
    <mergeCell ref="A7:A11"/>
    <mergeCell ref="A5:N5"/>
    <mergeCell ref="B7:B11"/>
    <mergeCell ref="D7:D11"/>
    <mergeCell ref="C7:C11"/>
    <mergeCell ref="K8:N8"/>
    <mergeCell ref="E7:N7"/>
    <mergeCell ref="E8:J8"/>
    <mergeCell ref="H14:I14"/>
    <mergeCell ref="E12:F12"/>
    <mergeCell ref="E13:F13"/>
    <mergeCell ref="E9:F11"/>
    <mergeCell ref="C21:C22"/>
    <mergeCell ref="B21:B22"/>
    <mergeCell ref="A21:A22"/>
    <mergeCell ref="A32:N32"/>
    <mergeCell ref="H20:I20"/>
    <mergeCell ref="H27:I27"/>
    <mergeCell ref="H25:I25"/>
    <mergeCell ref="H26:I26"/>
    <mergeCell ref="H28:I28"/>
    <mergeCell ref="H30:I30"/>
    <mergeCell ref="H29:I29"/>
    <mergeCell ref="E20:F20"/>
    <mergeCell ref="E27:F27"/>
    <mergeCell ref="E28:F28"/>
    <mergeCell ref="E29:F29"/>
    <mergeCell ref="E30:F30"/>
    <mergeCell ref="O7:R7"/>
    <mergeCell ref="S7:V7"/>
    <mergeCell ref="O8:R8"/>
    <mergeCell ref="S8:V8"/>
    <mergeCell ref="O9:O11"/>
    <mergeCell ref="P9:R9"/>
    <mergeCell ref="S9:S11"/>
    <mergeCell ref="T10:T11"/>
    <mergeCell ref="U10:V10"/>
    <mergeCell ref="P10:P11"/>
    <mergeCell ref="Q10:R10"/>
    <mergeCell ref="H24:I24"/>
    <mergeCell ref="E24:F24"/>
    <mergeCell ref="H12:I12"/>
    <mergeCell ref="H13:I13"/>
    <mergeCell ref="T9:V9"/>
    <mergeCell ref="L10:L11"/>
    <mergeCell ref="M10:N10"/>
    <mergeCell ref="G10:G11"/>
    <mergeCell ref="H10:J10"/>
    <mergeCell ref="G9:J9"/>
    <mergeCell ref="K9:K11"/>
    <mergeCell ref="L9:N9"/>
    <mergeCell ref="H11:I11"/>
    <mergeCell ref="H19:I19"/>
    <mergeCell ref="H17:I17"/>
    <mergeCell ref="H18:I18"/>
    <mergeCell ref="H15:I15"/>
    <mergeCell ref="H16:I16"/>
    <mergeCell ref="H22:I22"/>
    <mergeCell ref="H23:I23"/>
    <mergeCell ref="E18:F18"/>
    <mergeCell ref="E22:F22"/>
    <mergeCell ref="E19:F19"/>
    <mergeCell ref="E14:F14"/>
    <mergeCell ref="E15:F15"/>
    <mergeCell ref="E16:F16"/>
    <mergeCell ref="E17:F17"/>
    <mergeCell ref="E26:F26"/>
    <mergeCell ref="E23:F23"/>
    <mergeCell ref="E25:F25"/>
  </mergeCells>
  <pageMargins left="0.16" right="0.21" top="0.59" bottom="0.59055118110236227" header="0.15748031496062992" footer="0.31496062992125984"/>
  <pageSetup paperSize="9" scale="59" firstPageNumber="2" fitToHeight="0" orientation="landscape" useFirstPageNumber="1" r:id="rId1"/>
  <colBreaks count="2" manualBreakCount="2">
    <brk id="14" max="30" man="1"/>
    <brk id="22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</vt:lpstr>
      <vt:lpstr>'21'!Заголовки_для_печати</vt:lpstr>
      <vt:lpstr>'21'!Область_печати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Антоновский Никита Николаевич</cp:lastModifiedBy>
  <cp:lastPrinted>2021-10-12T13:14:25Z</cp:lastPrinted>
  <dcterms:created xsi:type="dcterms:W3CDTF">2019-04-08T09:23:38Z</dcterms:created>
  <dcterms:modified xsi:type="dcterms:W3CDTF">2021-10-27T13:17:33Z</dcterms:modified>
</cp:coreProperties>
</file>